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600" windowHeight="703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/>
  <c r="G6"/>
  <c r="F8"/>
  <c r="F7"/>
  <c r="F6"/>
  <c r="H17"/>
  <c r="F9"/>
  <c r="H26"/>
  <c r="G10" l="1"/>
  <c r="F10"/>
  <c r="H8"/>
  <c r="H9"/>
  <c r="H7"/>
  <c r="H6"/>
  <c r="H10" l="1"/>
  <c r="H29" s="1"/>
  <c r="H32" s="1"/>
</calcChain>
</file>

<file path=xl/sharedStrings.xml><?xml version="1.0" encoding="utf-8"?>
<sst xmlns="http://schemas.openxmlformats.org/spreadsheetml/2006/main" count="42" uniqueCount="40">
  <si>
    <t>№ п.п</t>
  </si>
  <si>
    <t>Вид расхода</t>
  </si>
  <si>
    <t>срок</t>
  </si>
  <si>
    <t>сумма</t>
  </si>
  <si>
    <t>всего</t>
  </si>
  <si>
    <t>Зарплата председателя</t>
  </si>
  <si>
    <t>ежемесячно</t>
  </si>
  <si>
    <t>Зарплата казначея</t>
  </si>
  <si>
    <t>Зарплата бухгалтера</t>
  </si>
  <si>
    <t>Итого</t>
  </si>
  <si>
    <t>Итого по зарплате</t>
  </si>
  <si>
    <t>Зарплата водолея</t>
  </si>
  <si>
    <t>5 месяцев</t>
  </si>
  <si>
    <t>Фонд оплаты труда</t>
  </si>
  <si>
    <t>Налог на землю</t>
  </si>
  <si>
    <t>Кайский куст</t>
  </si>
  <si>
    <t>Налоги и платежи с СНТ "ОЗОН"</t>
  </si>
  <si>
    <t>Расходы по электроэнергии</t>
  </si>
  <si>
    <t>Итого по налогам и платежам</t>
  </si>
  <si>
    <t>Вывоз  мусора</t>
  </si>
  <si>
    <t>Расходы по текущим работам</t>
  </si>
  <si>
    <t>Расконсервация системы водоснабжения к началу сезона</t>
  </si>
  <si>
    <t>Консервация системы водоснабжения после сезона</t>
  </si>
  <si>
    <t>Хозтовары и канцелярия</t>
  </si>
  <si>
    <t>Итого по расходам на текуще работы</t>
  </si>
  <si>
    <t>Непредвиденные аварийные расходы</t>
  </si>
  <si>
    <t>Итого:</t>
  </si>
  <si>
    <t xml:space="preserve">Оплата за сотку по смете </t>
  </si>
  <si>
    <t xml:space="preserve">Общая площадь(сотки)  --- </t>
  </si>
  <si>
    <t>Ощее количество участков---</t>
  </si>
  <si>
    <r>
      <t>по наполнению баков (</t>
    </r>
    <r>
      <rPr>
        <sz val="11"/>
        <color theme="1"/>
        <rFont val="Times New Roman"/>
        <family val="1"/>
        <charset val="204"/>
      </rPr>
      <t>~</t>
    </r>
    <r>
      <rPr>
        <sz val="11"/>
        <color theme="1"/>
        <rFont val="Times New Roman"/>
        <family val="2"/>
        <charset val="204"/>
      </rPr>
      <t>100 баков)</t>
    </r>
  </si>
  <si>
    <t>Долг предыдущего года</t>
  </si>
  <si>
    <t>Оплата сотового телефона казначея</t>
  </si>
  <si>
    <r>
      <rPr>
        <b/>
        <sz val="14"/>
        <color rgb="FF000000"/>
        <rFont val="Times New Roman"/>
        <family val="1"/>
        <charset val="204"/>
      </rPr>
      <t>ЕСН</t>
    </r>
    <r>
      <rPr>
        <sz val="12"/>
        <color rgb="FF000000"/>
        <rFont val="Arial"/>
        <family val="2"/>
        <charset val="204"/>
      </rPr>
      <t xml:space="preserve"> (налог с фонда оплаты труда 43,2%)</t>
    </r>
  </si>
  <si>
    <t>Обслуживание видеонаблюдения СНТ Озон</t>
  </si>
  <si>
    <t>Комиссия банка</t>
  </si>
  <si>
    <t>Смета расходов СНТ "Озон" на сезон 2024-2025г.</t>
  </si>
  <si>
    <t>Ремонт общей дороги СНТ Озон</t>
  </si>
  <si>
    <t>Стоимость по смете 867,14 руб. это расчетная цифра, фактическая стоимость 1 сотки до 2025 года составляет 800,0 руб.</t>
  </si>
  <si>
    <t>По решению собрания от 23.06.2024 г. стоимость 1 сотки с 2025 года составляет 900,0 рублей.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</si>
</sst>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1"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0" xfId="0" applyNumberFormat="1" applyFont="1"/>
    <xf numFmtId="0" fontId="0" fillId="0" borderId="2" xfId="0" applyBorder="1"/>
    <xf numFmtId="164" fontId="0" fillId="0" borderId="3" xfId="0" applyNumberFormat="1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0" fontId="8" fillId="0" borderId="14" xfId="0" applyFont="1" applyBorder="1" applyAlignment="1">
      <alignment wrapText="1"/>
    </xf>
    <xf numFmtId="0" fontId="0" fillId="0" borderId="14" xfId="0" applyBorder="1"/>
    <xf numFmtId="164" fontId="0" fillId="0" borderId="14" xfId="0" applyNumberFormat="1" applyBorder="1"/>
    <xf numFmtId="164" fontId="5" fillId="0" borderId="15" xfId="0" applyNumberFormat="1" applyFont="1" applyBorder="1"/>
    <xf numFmtId="0" fontId="0" fillId="0" borderId="5" xfId="0" applyBorder="1" applyAlignment="1">
      <alignment wrapText="1"/>
    </xf>
    <xf numFmtId="164" fontId="0" fillId="0" borderId="6" xfId="0" applyNumberFormat="1" applyBorder="1"/>
    <xf numFmtId="0" fontId="6" fillId="0" borderId="0" xfId="0" applyFont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7" xfId="0" applyBorder="1"/>
    <xf numFmtId="164" fontId="0" fillId="0" borderId="18" xfId="0" applyNumberFormat="1" applyBorder="1"/>
    <xf numFmtId="164" fontId="0" fillId="0" borderId="0" xfId="0" applyNumberFormat="1"/>
    <xf numFmtId="164" fontId="5" fillId="0" borderId="19" xfId="0" applyNumberFormat="1" applyFont="1" applyBorder="1"/>
    <xf numFmtId="164" fontId="9" fillId="0" borderId="0" xfId="0" applyNumberFormat="1" applyFont="1"/>
    <xf numFmtId="0" fontId="0" fillId="0" borderId="20" xfId="0" applyBorder="1"/>
    <xf numFmtId="0" fontId="2" fillId="0" borderId="21" xfId="0" applyFont="1" applyBorder="1" applyAlignment="1">
      <alignment wrapText="1"/>
    </xf>
    <xf numFmtId="0" fontId="0" fillId="0" borderId="21" xfId="0" applyBorder="1"/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0" xfId="0" applyNumberFormat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64" fontId="0" fillId="0" borderId="30" xfId="0" applyNumberFormat="1" applyBorder="1"/>
    <xf numFmtId="164" fontId="0" fillId="0" borderId="31" xfId="0" applyNumberFormat="1" applyBorder="1"/>
    <xf numFmtId="0" fontId="10" fillId="0" borderId="0" xfId="0" applyFont="1"/>
    <xf numFmtId="0" fontId="8" fillId="0" borderId="0" xfId="0" applyFont="1"/>
    <xf numFmtId="0" fontId="1" fillId="0" borderId="22" xfId="0" applyFont="1" applyBorder="1"/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6"/>
  <sheetViews>
    <sheetView tabSelected="1" topLeftCell="B25" zoomScale="130" zoomScaleNormal="130" workbookViewId="0">
      <selection activeCell="J30" sqref="J30"/>
    </sheetView>
  </sheetViews>
  <sheetFormatPr defaultRowHeight="15"/>
  <cols>
    <col min="3" max="3" width="25.7109375" customWidth="1"/>
    <col min="4" max="4" width="16" customWidth="1"/>
    <col min="5" max="5" width="10.85546875" customWidth="1"/>
    <col min="6" max="6" width="11.5703125" customWidth="1"/>
    <col min="7" max="7" width="13.7109375" customWidth="1"/>
    <col min="8" max="8" width="15.42578125" customWidth="1"/>
    <col min="9" max="9" width="13.42578125" hidden="1" customWidth="1"/>
    <col min="10" max="10" width="10.5703125" customWidth="1"/>
    <col min="11" max="11" width="11.5703125" bestFit="1" customWidth="1"/>
  </cols>
  <sheetData>
    <row r="2" spans="2:11" ht="21" thickBot="1">
      <c r="B2" s="48" t="s">
        <v>36</v>
      </c>
      <c r="C2" s="48"/>
      <c r="D2" s="48"/>
      <c r="E2" s="48"/>
      <c r="F2" s="48"/>
      <c r="G2" s="48"/>
      <c r="H2" s="48"/>
    </row>
    <row r="3" spans="2:11" ht="21" thickBot="1">
      <c r="B3" s="38"/>
      <c r="C3" s="38"/>
      <c r="D3" s="38"/>
      <c r="E3" s="38"/>
      <c r="F3" s="38"/>
      <c r="G3" s="38"/>
      <c r="H3" s="38"/>
    </row>
    <row r="4" spans="2:11" ht="105.75" customHeight="1" thickBot="1">
      <c r="B4" s="8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10" t="s">
        <v>33</v>
      </c>
      <c r="H4" s="11" t="s">
        <v>9</v>
      </c>
    </row>
    <row r="5" spans="2:11" ht="19.5" customHeight="1" thickTop="1">
      <c r="B5" s="52" t="s">
        <v>13</v>
      </c>
      <c r="C5" s="53"/>
      <c r="D5" s="53"/>
      <c r="E5" s="53"/>
      <c r="F5" s="53"/>
      <c r="G5" s="53"/>
      <c r="H5" s="54"/>
      <c r="I5" s="32"/>
    </row>
    <row r="6" spans="2:11">
      <c r="B6" s="6">
        <v>1</v>
      </c>
      <c r="C6" s="3" t="s">
        <v>5</v>
      </c>
      <c r="D6" s="2" t="s">
        <v>6</v>
      </c>
      <c r="E6" s="4">
        <v>12000</v>
      </c>
      <c r="F6" s="4">
        <f>E6*12</f>
        <v>144000</v>
      </c>
      <c r="G6" s="4">
        <f>10000*5*43.2%</f>
        <v>21600.000000000004</v>
      </c>
      <c r="H6" s="7">
        <f>SUM(F6:G6)</f>
        <v>165600</v>
      </c>
      <c r="I6" s="32"/>
    </row>
    <row r="7" spans="2:11">
      <c r="B7" s="6">
        <v>2</v>
      </c>
      <c r="C7" s="3" t="s">
        <v>7</v>
      </c>
      <c r="D7" s="2" t="s">
        <v>6</v>
      </c>
      <c r="E7" s="4">
        <v>6000</v>
      </c>
      <c r="F7" s="4">
        <f>E7*12</f>
        <v>72000</v>
      </c>
      <c r="G7" s="4"/>
      <c r="H7" s="7">
        <f t="shared" ref="H7:H9" si="0">SUM(F7:G7)</f>
        <v>72000</v>
      </c>
      <c r="I7" s="32"/>
    </row>
    <row r="8" spans="2:11">
      <c r="B8" s="6">
        <v>3</v>
      </c>
      <c r="C8" s="3" t="s">
        <v>8</v>
      </c>
      <c r="D8" s="2" t="s">
        <v>6</v>
      </c>
      <c r="E8" s="4">
        <v>7000</v>
      </c>
      <c r="F8" s="4">
        <f>E8*12</f>
        <v>84000</v>
      </c>
      <c r="G8" s="4">
        <f>3000*5*43.2%</f>
        <v>6480.0000000000009</v>
      </c>
      <c r="H8" s="7">
        <f t="shared" si="0"/>
        <v>90480</v>
      </c>
      <c r="I8" s="32"/>
    </row>
    <row r="9" spans="2:11" ht="15.75" thickBot="1">
      <c r="B9" s="15">
        <v>5</v>
      </c>
      <c r="C9" s="16" t="s">
        <v>11</v>
      </c>
      <c r="D9" s="17" t="s">
        <v>12</v>
      </c>
      <c r="E9" s="18">
        <v>8000</v>
      </c>
      <c r="F9" s="18">
        <f>E9*5</f>
        <v>40000</v>
      </c>
      <c r="G9" s="4"/>
      <c r="H9" s="19">
        <f t="shared" si="0"/>
        <v>40000</v>
      </c>
      <c r="I9" s="32"/>
    </row>
    <row r="10" spans="2:11" ht="16.5" thickTop="1" thickBot="1">
      <c r="B10" s="20"/>
      <c r="C10" s="21" t="s">
        <v>10</v>
      </c>
      <c r="D10" s="22"/>
      <c r="E10" s="23"/>
      <c r="F10" s="23">
        <f>SUM(F6:F9)</f>
        <v>340000</v>
      </c>
      <c r="G10" s="23">
        <f>SUM(G6:G9)</f>
        <v>28080.000000000004</v>
      </c>
      <c r="H10" s="24">
        <f>SUM(H6:H9)</f>
        <v>368080</v>
      </c>
      <c r="I10" s="32"/>
      <c r="K10" s="32"/>
    </row>
    <row r="11" spans="2:11" ht="16.5" thickTop="1" thickBot="1">
      <c r="B11" s="49" t="s">
        <v>16</v>
      </c>
      <c r="C11" s="50"/>
      <c r="D11" s="50"/>
      <c r="E11" s="50"/>
      <c r="F11" s="50"/>
      <c r="G11" s="50"/>
      <c r="H11" s="51"/>
      <c r="I11" s="32"/>
    </row>
    <row r="12" spans="2:11" ht="15.75" thickTop="1">
      <c r="B12" s="12"/>
      <c r="C12" s="25" t="s">
        <v>14</v>
      </c>
      <c r="D12" s="13"/>
      <c r="E12" s="14"/>
      <c r="F12" s="13"/>
      <c r="G12" s="13"/>
      <c r="H12" s="26">
        <v>12000</v>
      </c>
      <c r="I12" s="32"/>
    </row>
    <row r="13" spans="2:11">
      <c r="B13" s="6"/>
      <c r="C13" s="3" t="s">
        <v>15</v>
      </c>
      <c r="D13" s="2"/>
      <c r="E13" s="4"/>
      <c r="F13" s="2"/>
      <c r="G13" s="2"/>
      <c r="H13" s="7">
        <v>7600</v>
      </c>
      <c r="I13" s="32"/>
    </row>
    <row r="14" spans="2:11" ht="45">
      <c r="B14" s="6"/>
      <c r="C14" s="39" t="s">
        <v>19</v>
      </c>
      <c r="D14" s="3" t="s">
        <v>30</v>
      </c>
      <c r="E14" s="4">
        <v>450</v>
      </c>
      <c r="F14" s="2"/>
      <c r="G14" s="2"/>
      <c r="H14" s="7">
        <v>80000</v>
      </c>
      <c r="I14" s="32"/>
    </row>
    <row r="15" spans="2:11" ht="18.95" customHeight="1" thickBot="1">
      <c r="B15" s="15"/>
      <c r="C15" s="16" t="s">
        <v>17</v>
      </c>
      <c r="D15" s="17"/>
      <c r="E15" s="18"/>
      <c r="F15" s="17"/>
      <c r="G15" s="17"/>
      <c r="H15" s="19">
        <v>20000</v>
      </c>
      <c r="I15" s="32"/>
    </row>
    <row r="16" spans="2:11" ht="18.95" customHeight="1" thickTop="1" thickBot="1">
      <c r="B16" s="41"/>
      <c r="C16" s="42" t="s">
        <v>35</v>
      </c>
      <c r="D16" s="43"/>
      <c r="E16" s="44"/>
      <c r="F16" s="43"/>
      <c r="G16" s="43"/>
      <c r="H16" s="45">
        <v>8160</v>
      </c>
      <c r="I16" s="32"/>
    </row>
    <row r="17" spans="2:12" ht="30.75" thickTop="1" thickBot="1">
      <c r="B17" s="20"/>
      <c r="C17" s="21" t="s">
        <v>18</v>
      </c>
      <c r="D17" s="22"/>
      <c r="E17" s="23"/>
      <c r="F17" s="22"/>
      <c r="G17" s="22"/>
      <c r="H17" s="24">
        <f>SUM(H12:H16)</f>
        <v>127760</v>
      </c>
      <c r="I17" s="32"/>
    </row>
    <row r="18" spans="2:12" ht="16.5" thickTop="1" thickBot="1">
      <c r="B18" s="49" t="s">
        <v>20</v>
      </c>
      <c r="C18" s="50"/>
      <c r="D18" s="50"/>
      <c r="E18" s="50"/>
      <c r="F18" s="50"/>
      <c r="G18" s="50"/>
      <c r="H18" s="51"/>
      <c r="I18" s="32"/>
    </row>
    <row r="19" spans="2:12" ht="45.75" thickTop="1">
      <c r="B19" s="12"/>
      <c r="C19" s="25" t="s">
        <v>21</v>
      </c>
      <c r="D19" s="13"/>
      <c r="E19" s="14"/>
      <c r="F19" s="13"/>
      <c r="G19" s="13"/>
      <c r="H19" s="26">
        <v>10000</v>
      </c>
      <c r="I19" s="32"/>
    </row>
    <row r="20" spans="2:12" ht="45">
      <c r="B20" s="6"/>
      <c r="C20" s="3" t="s">
        <v>22</v>
      </c>
      <c r="D20" s="2"/>
      <c r="E20" s="2"/>
      <c r="F20" s="2"/>
      <c r="G20" s="2"/>
      <c r="H20" s="7">
        <v>8000</v>
      </c>
      <c r="I20" s="32"/>
    </row>
    <row r="21" spans="2:12" ht="30">
      <c r="B21" s="6"/>
      <c r="C21" s="3" t="s">
        <v>37</v>
      </c>
      <c r="D21" s="2"/>
      <c r="E21" s="2"/>
      <c r="F21" s="2"/>
      <c r="G21" s="2"/>
      <c r="H21" s="7">
        <v>112000</v>
      </c>
      <c r="I21" s="32"/>
    </row>
    <row r="22" spans="2:12">
      <c r="B22" s="6"/>
      <c r="C22" s="3"/>
      <c r="D22" s="2"/>
      <c r="E22" s="2"/>
      <c r="F22" s="2"/>
      <c r="G22" s="2"/>
      <c r="H22" s="7"/>
      <c r="I22" s="32"/>
    </row>
    <row r="23" spans="2:12" ht="45">
      <c r="B23" s="28"/>
      <c r="C23" s="3" t="s">
        <v>34</v>
      </c>
      <c r="D23" s="30"/>
      <c r="E23" s="30"/>
      <c r="F23" s="30"/>
      <c r="G23" s="30"/>
      <c r="H23" s="31">
        <v>4500</v>
      </c>
      <c r="I23" s="32"/>
    </row>
    <row r="24" spans="2:12" ht="39.75" customHeight="1">
      <c r="B24" s="28"/>
      <c r="C24" s="29" t="s">
        <v>32</v>
      </c>
      <c r="D24" s="30"/>
      <c r="E24" s="30"/>
      <c r="F24" s="30"/>
      <c r="G24" s="30"/>
      <c r="H24" s="31">
        <v>2000</v>
      </c>
      <c r="I24" s="32"/>
    </row>
    <row r="25" spans="2:12" ht="15.75" thickBot="1">
      <c r="B25" s="15"/>
      <c r="C25" s="16" t="s">
        <v>23</v>
      </c>
      <c r="D25" s="17"/>
      <c r="E25" s="17"/>
      <c r="F25" s="17"/>
      <c r="G25" s="17"/>
      <c r="H25" s="19">
        <v>2000</v>
      </c>
      <c r="I25" s="32"/>
    </row>
    <row r="26" spans="2:12" ht="30.75" thickTop="1" thickBot="1">
      <c r="B26" s="20"/>
      <c r="C26" s="21" t="s">
        <v>24</v>
      </c>
      <c r="D26" s="22"/>
      <c r="E26" s="22"/>
      <c r="F26" s="22"/>
      <c r="G26" s="22"/>
      <c r="H26" s="24">
        <f>SUM(H19:H25)</f>
        <v>138500</v>
      </c>
      <c r="I26" s="34"/>
    </row>
    <row r="27" spans="2:12" ht="16.5" thickTop="1" thickBot="1">
      <c r="B27" s="20"/>
      <c r="C27" s="21" t="s">
        <v>31</v>
      </c>
      <c r="D27" s="22"/>
      <c r="E27" s="22"/>
      <c r="F27" s="22"/>
      <c r="G27" s="22"/>
      <c r="H27" s="24">
        <v>150000</v>
      </c>
      <c r="I27" s="32"/>
    </row>
    <row r="28" spans="2:12" ht="30.75" thickTop="1" thickBot="1">
      <c r="B28" s="20"/>
      <c r="C28" s="21" t="s">
        <v>25</v>
      </c>
      <c r="D28" s="22"/>
      <c r="E28" s="22"/>
      <c r="F28" s="22"/>
      <c r="G28" s="22"/>
      <c r="H28" s="24">
        <v>50000</v>
      </c>
      <c r="I28" s="32"/>
      <c r="J28" s="46"/>
      <c r="K28" s="46"/>
      <c r="L28" s="46"/>
    </row>
    <row r="29" spans="2:12" ht="20.25" thickTop="1" thickBot="1">
      <c r="B29" s="35"/>
      <c r="C29" s="36" t="s">
        <v>26</v>
      </c>
      <c r="D29" s="37"/>
      <c r="E29" s="37"/>
      <c r="F29" s="37"/>
      <c r="G29" s="37"/>
      <c r="H29" s="33">
        <f>SUM(H10,H17,H26,H27,H28)</f>
        <v>834340</v>
      </c>
      <c r="I29" s="32"/>
    </row>
    <row r="30" spans="2:12" ht="18.75">
      <c r="B30" s="1" t="s">
        <v>28</v>
      </c>
      <c r="E30" s="1">
        <v>962.17</v>
      </c>
      <c r="J30" s="40"/>
    </row>
    <row r="31" spans="2:12" ht="18.75">
      <c r="B31" s="1" t="s">
        <v>29</v>
      </c>
      <c r="E31" s="1">
        <v>160</v>
      </c>
      <c r="K31" s="40"/>
    </row>
    <row r="32" spans="2:12" ht="18.75">
      <c r="B32" s="1" t="s">
        <v>27</v>
      </c>
      <c r="H32" s="5">
        <f>H29/E30</f>
        <v>867.14405978153547</v>
      </c>
    </row>
    <row r="33" spans="2:9" ht="18.75">
      <c r="B33" s="27"/>
    </row>
    <row r="34" spans="2:9" ht="31.5" customHeight="1">
      <c r="B34" s="55" t="s">
        <v>38</v>
      </c>
      <c r="C34" s="55"/>
      <c r="D34" s="55"/>
      <c r="E34" s="55"/>
      <c r="F34" s="55"/>
      <c r="G34" s="55"/>
      <c r="H34" s="55"/>
      <c r="I34" s="55"/>
    </row>
    <row r="36" spans="2:9">
      <c r="B36" s="47" t="s">
        <v>39</v>
      </c>
    </row>
  </sheetData>
  <mergeCells count="5">
    <mergeCell ref="B2:H2"/>
    <mergeCell ref="B18:H18"/>
    <mergeCell ref="B11:H11"/>
    <mergeCell ref="B5:H5"/>
    <mergeCell ref="B34:I3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Юрий Иванович</dc:creator>
  <cp:lastModifiedBy>Валера</cp:lastModifiedBy>
  <cp:lastPrinted>2024-06-27T11:52:41Z</cp:lastPrinted>
  <dcterms:created xsi:type="dcterms:W3CDTF">2016-05-13T11:39:39Z</dcterms:created>
  <dcterms:modified xsi:type="dcterms:W3CDTF">2024-06-27T11:53:35Z</dcterms:modified>
</cp:coreProperties>
</file>